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9210"/>
  </bookViews>
  <sheets>
    <sheet name="CRONOGRAMA 1" sheetId="5" r:id="rId1"/>
    <sheet name="CRONOGRAMA 2" sheetId="8" r:id="rId2"/>
  </sheets>
  <calcPr calcId="125725"/>
</workbook>
</file>

<file path=xl/calcChain.xml><?xml version="1.0" encoding="utf-8"?>
<calcChain xmlns="http://schemas.openxmlformats.org/spreadsheetml/2006/main">
  <c r="M18" i="8"/>
  <c r="M16"/>
  <c r="M15"/>
  <c r="L14"/>
  <c r="K14"/>
  <c r="J14"/>
  <c r="I12"/>
  <c r="H12"/>
  <c r="G12"/>
  <c r="L17"/>
  <c r="K17"/>
  <c r="J17"/>
  <c r="I16"/>
  <c r="I17" s="1"/>
  <c r="H16"/>
  <c r="H17" s="1"/>
  <c r="G16"/>
  <c r="E16"/>
  <c r="F14"/>
  <c r="M13"/>
  <c r="F12"/>
  <c r="F10"/>
  <c r="F8"/>
  <c r="F16" s="1"/>
  <c r="M12" i="5"/>
  <c r="M13"/>
  <c r="L10"/>
  <c r="K10"/>
  <c r="J10"/>
  <c r="M9"/>
  <c r="I8"/>
  <c r="H8"/>
  <c r="G8"/>
  <c r="E16"/>
  <c r="F14" s="1"/>
  <c r="K16"/>
  <c r="H16"/>
  <c r="M14" i="8" l="1"/>
  <c r="M12"/>
  <c r="G17"/>
  <c r="M8" i="5"/>
  <c r="F12"/>
  <c r="M10"/>
  <c r="I16"/>
  <c r="I17" s="1"/>
  <c r="J16"/>
  <c r="J17" s="1"/>
  <c r="L16"/>
  <c r="L17" s="1"/>
  <c r="K17"/>
  <c r="F10"/>
  <c r="H17"/>
  <c r="F8"/>
  <c r="M11"/>
  <c r="G18" i="8" l="1"/>
  <c r="H18" s="1"/>
  <c r="I18" s="1"/>
  <c r="J18" s="1"/>
  <c r="K18" s="1"/>
  <c r="L18" s="1"/>
  <c r="M17"/>
  <c r="F16" i="5"/>
  <c r="G16"/>
  <c r="M16" l="1"/>
  <c r="G17"/>
  <c r="G18" l="1"/>
  <c r="H18" s="1"/>
  <c r="I18" s="1"/>
  <c r="J18" s="1"/>
  <c r="K18" s="1"/>
  <c r="L18" s="1"/>
  <c r="M18" s="1"/>
  <c r="M17"/>
</calcChain>
</file>

<file path=xl/sharedStrings.xml><?xml version="1.0" encoding="utf-8"?>
<sst xmlns="http://schemas.openxmlformats.org/spreadsheetml/2006/main" count="96" uniqueCount="21">
  <si>
    <t>ITEM</t>
  </si>
  <si>
    <t>TOTAL</t>
  </si>
  <si>
    <t>OBRA:</t>
  </si>
  <si>
    <t>CRONOGRAMA FÍSICO-FINANCEIRO</t>
  </si>
  <si>
    <t>JOÃO MONLEVADE / MG</t>
  </si>
  <si>
    <t>DATA :</t>
  </si>
  <si>
    <t>SERVIÇOS</t>
  </si>
  <si>
    <t>CUSTO</t>
  </si>
  <si>
    <t>INCID.</t>
  </si>
  <si>
    <t>PRAZO:</t>
  </si>
  <si>
    <t>MUNIC.:</t>
  </si>
  <si>
    <t>FOLHA ÚNICA</t>
  </si>
  <si>
    <t>% MENSAL</t>
  </si>
  <si>
    <t>% ACUMULADO</t>
  </si>
  <si>
    <t>EXTENSÃO, MODIFICAÇÃO E INSTALAÇÃO DE REDE E ILUMUNAÇÃO PÚBLICA</t>
  </si>
  <si>
    <t>12 MESES</t>
  </si>
  <si>
    <t>OBRAS DE EXTENSÃO, MODIFICAÇÃO E INSTALAÇÃO DE REDE E ILUMINAÇÃO PÚBLICA EM VÁRIOS LOCAIS (PARTE 1)</t>
  </si>
  <si>
    <t>OBRAS DE EXTENSÃO, MODIFICAÇÃO E INSTALAÇÃO DE REDE E ILUMINAÇÃO PÚBLICA EM VÁRIOS LOCAIS (PARTE 2)</t>
  </si>
  <si>
    <t>OBRAS DE EXTENSÃO, MODIFICAÇÃO E INSTALAÇÃO DE REDE E ILUMINAÇÃO PÚBLICA EM VÁRIOS LOCAIS (PARTE 3)</t>
  </si>
  <si>
    <t>OBRAS DE EXTENSÃO, MODIFICAÇÃO E INSTALAÇÃO DE REDE E ILUMINAÇÃO PÚBLICA EM VÁRIOS LOCAIS (PARTE 4)</t>
  </si>
  <si>
    <t>_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</si>
</sst>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R$&quot;\ #,##0.00"/>
  </numFmts>
  <fonts count="24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8" fillId="7" borderId="1" applyNumberFormat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4" borderId="4" applyNumberFormat="0" applyFont="0" applyAlignment="0" applyProtection="0"/>
    <xf numFmtId="9" fontId="1" fillId="0" borderId="0" applyFont="0" applyFill="0" applyBorder="0" applyAlignment="0" applyProtection="0"/>
    <xf numFmtId="0" fontId="12" fillId="11" borderId="5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113">
    <xf numFmtId="0" fontId="0" fillId="0" borderId="0" xfId="0"/>
    <xf numFmtId="0" fontId="20" fillId="0" borderId="0" xfId="0" applyFont="1" applyBorder="1" applyAlignment="1">
      <alignment vertical="distributed"/>
    </xf>
    <xf numFmtId="2" fontId="20" fillId="0" borderId="10" xfId="0" applyNumberFormat="1" applyFont="1" applyBorder="1" applyAlignment="1">
      <alignment horizontal="center" vertical="distributed"/>
    </xf>
    <xf numFmtId="10" fontId="20" fillId="0" borderId="10" xfId="34" applyNumberFormat="1" applyFont="1" applyBorder="1" applyAlignment="1">
      <alignment horizontal="center" vertical="distributed"/>
    </xf>
    <xf numFmtId="4" fontId="20" fillId="0" borderId="0" xfId="0" applyNumberFormat="1" applyFont="1" applyBorder="1" applyAlignment="1">
      <alignment vertical="distributed"/>
    </xf>
    <xf numFmtId="0" fontId="19" fillId="0" borderId="15" xfId="0" applyFont="1" applyBorder="1" applyAlignment="1">
      <alignment horizontal="left" vertical="distributed"/>
    </xf>
    <xf numFmtId="0" fontId="19" fillId="0" borderId="18" xfId="0" applyFont="1" applyBorder="1" applyAlignment="1">
      <alignment horizontal="left" vertical="distributed"/>
    </xf>
    <xf numFmtId="0" fontId="19" fillId="0" borderId="21" xfId="0" applyFont="1" applyBorder="1" applyAlignment="1">
      <alignment horizontal="left" vertical="distributed"/>
    </xf>
    <xf numFmtId="0" fontId="19" fillId="0" borderId="23" xfId="0" applyFont="1" applyBorder="1" applyAlignment="1">
      <alignment horizontal="left" vertical="distributed"/>
    </xf>
    <xf numFmtId="14" fontId="20" fillId="0" borderId="23" xfId="0" applyNumberFormat="1" applyFont="1" applyBorder="1" applyAlignment="1">
      <alignment horizontal="left" vertical="distributed"/>
    </xf>
    <xf numFmtId="164" fontId="20" fillId="0" borderId="10" xfId="36" applyFont="1" applyBorder="1" applyAlignment="1">
      <alignment horizontal="center" vertical="distributed"/>
    </xf>
    <xf numFmtId="164" fontId="20" fillId="0" borderId="11" xfId="36" applyFont="1" applyBorder="1" applyAlignment="1">
      <alignment horizontal="center" vertical="distributed"/>
    </xf>
    <xf numFmtId="10" fontId="20" fillId="0" borderId="23" xfId="0" applyNumberFormat="1" applyFont="1" applyBorder="1" applyAlignment="1">
      <alignment horizontal="center" vertical="distributed"/>
    </xf>
    <xf numFmtId="164" fontId="20" fillId="0" borderId="11" xfId="36" applyNumberFormat="1" applyFont="1" applyBorder="1" applyAlignment="1">
      <alignment horizontal="center" vertical="distributed"/>
    </xf>
    <xf numFmtId="10" fontId="20" fillId="0" borderId="30" xfId="36" applyNumberFormat="1" applyFont="1" applyBorder="1" applyAlignment="1">
      <alignment horizontal="center" vertical="distributed"/>
    </xf>
    <xf numFmtId="10" fontId="20" fillId="0" borderId="10" xfId="36" applyNumberFormat="1" applyFont="1" applyBorder="1" applyAlignment="1">
      <alignment horizontal="center" vertical="distributed"/>
    </xf>
    <xf numFmtId="10" fontId="20" fillId="0" borderId="30" xfId="0" applyNumberFormat="1" applyFont="1" applyBorder="1" applyAlignment="1">
      <alignment horizontal="center" vertical="distributed"/>
    </xf>
    <xf numFmtId="164" fontId="20" fillId="0" borderId="10" xfId="36" applyNumberFormat="1" applyFont="1" applyBorder="1" applyAlignment="1">
      <alignment horizontal="center" vertical="distributed"/>
    </xf>
    <xf numFmtId="2" fontId="20" fillId="0" borderId="23" xfId="0" applyNumberFormat="1" applyFont="1" applyBorder="1" applyAlignment="1">
      <alignment horizontal="center" vertical="distributed"/>
    </xf>
    <xf numFmtId="165" fontId="19" fillId="0" borderId="10" xfId="36" applyNumberFormat="1" applyFont="1" applyBorder="1" applyAlignment="1">
      <alignment horizontal="center" vertical="distributed"/>
    </xf>
    <xf numFmtId="10" fontId="20" fillId="0" borderId="12" xfId="34" applyNumberFormat="1" applyFont="1" applyBorder="1" applyAlignment="1">
      <alignment horizontal="center" vertical="distributed"/>
    </xf>
    <xf numFmtId="164" fontId="20" fillId="0" borderId="13" xfId="36" applyNumberFormat="1" applyFont="1" applyBorder="1" applyAlignment="1">
      <alignment horizontal="center" vertical="distributed"/>
    </xf>
    <xf numFmtId="164" fontId="20" fillId="0" borderId="13" xfId="36" applyFont="1" applyBorder="1" applyAlignment="1">
      <alignment horizontal="center" vertical="distributed"/>
    </xf>
    <xf numFmtId="10" fontId="20" fillId="0" borderId="26" xfId="36" applyNumberFormat="1" applyFont="1" applyBorder="1" applyAlignment="1">
      <alignment horizontal="center" vertical="distributed"/>
    </xf>
    <xf numFmtId="9" fontId="19" fillId="0" borderId="20" xfId="34" applyFont="1" applyBorder="1" applyAlignment="1">
      <alignment horizontal="center" vertical="distributed"/>
    </xf>
    <xf numFmtId="10" fontId="19" fillId="0" borderId="20" xfId="36" applyNumberFormat="1" applyFont="1" applyBorder="1" applyAlignment="1">
      <alignment horizontal="center" vertical="distributed"/>
    </xf>
    <xf numFmtId="165" fontId="19" fillId="0" borderId="20" xfId="36" applyNumberFormat="1" applyFont="1" applyBorder="1" applyAlignment="1">
      <alignment horizontal="right" vertical="distributed"/>
    </xf>
    <xf numFmtId="0" fontId="20" fillId="0" borderId="18" xfId="0" applyFont="1" applyBorder="1" applyAlignment="1">
      <alignment horizontal="center" vertical="distributed"/>
    </xf>
    <xf numFmtId="0" fontId="19" fillId="0" borderId="18" xfId="0" applyFont="1" applyBorder="1" applyAlignment="1">
      <alignment horizontal="center" vertical="distributed"/>
    </xf>
    <xf numFmtId="0" fontId="19" fillId="0" borderId="10" xfId="0" applyFont="1" applyBorder="1" applyAlignment="1">
      <alignment horizontal="center" vertical="distributed"/>
    </xf>
    <xf numFmtId="0" fontId="19" fillId="0" borderId="12" xfId="0" applyFont="1" applyBorder="1" applyAlignment="1">
      <alignment horizontal="center" vertical="distributed"/>
    </xf>
    <xf numFmtId="0" fontId="19" fillId="0" borderId="20" xfId="0" applyFont="1" applyBorder="1" applyAlignment="1">
      <alignment horizontal="center" vertical="distributed"/>
    </xf>
    <xf numFmtId="165" fontId="19" fillId="0" borderId="12" xfId="36" applyNumberFormat="1" applyFont="1" applyBorder="1" applyAlignment="1">
      <alignment horizontal="center" vertical="distributed"/>
    </xf>
    <xf numFmtId="10" fontId="19" fillId="0" borderId="30" xfId="0" applyNumberFormat="1" applyFont="1" applyBorder="1" applyAlignment="1">
      <alignment horizontal="center" vertical="distributed"/>
    </xf>
    <xf numFmtId="164" fontId="20" fillId="0" borderId="28" xfId="36" applyNumberFormat="1" applyFont="1" applyBorder="1" applyAlignment="1">
      <alignment horizontal="center" vertical="distributed"/>
    </xf>
    <xf numFmtId="10" fontId="19" fillId="0" borderId="20" xfId="36" applyNumberFormat="1" applyFont="1" applyBorder="1" applyAlignment="1">
      <alignment horizontal="right" vertical="distributed"/>
    </xf>
    <xf numFmtId="0" fontId="20" fillId="0" borderId="34" xfId="0" applyFont="1" applyBorder="1" applyAlignment="1">
      <alignment horizontal="center" vertical="distributed"/>
    </xf>
    <xf numFmtId="164" fontId="20" fillId="0" borderId="35" xfId="36" applyFont="1" applyBorder="1" applyAlignment="1">
      <alignment horizontal="center" vertical="distributed"/>
    </xf>
    <xf numFmtId="2" fontId="20" fillId="0" borderId="35" xfId="0" applyNumberFormat="1" applyFont="1" applyBorder="1" applyAlignment="1">
      <alignment horizontal="center" vertical="distributed"/>
    </xf>
    <xf numFmtId="10" fontId="20" fillId="0" borderId="35" xfId="36" applyNumberFormat="1" applyFont="1" applyBorder="1" applyAlignment="1">
      <alignment horizontal="center" vertical="distributed"/>
    </xf>
    <xf numFmtId="10" fontId="19" fillId="0" borderId="36" xfId="36" applyNumberFormat="1" applyFont="1" applyBorder="1" applyAlignment="1">
      <alignment horizontal="center" vertical="distributed"/>
    </xf>
    <xf numFmtId="10" fontId="20" fillId="0" borderId="10" xfId="0" applyNumberFormat="1" applyFont="1" applyBorder="1" applyAlignment="1">
      <alignment horizontal="center" vertical="distributed"/>
    </xf>
    <xf numFmtId="164" fontId="20" fillId="0" borderId="11" xfId="36" applyNumberFormat="1" applyFont="1" applyBorder="1" applyAlignment="1">
      <alignment horizontal="center" vertical="center"/>
    </xf>
    <xf numFmtId="164" fontId="20" fillId="0" borderId="10" xfId="36" applyNumberFormat="1" applyFont="1" applyBorder="1" applyAlignment="1">
      <alignment horizontal="center" vertical="center"/>
    </xf>
    <xf numFmtId="10" fontId="20" fillId="0" borderId="10" xfId="34" applyNumberFormat="1" applyFont="1" applyBorder="1" applyAlignment="1">
      <alignment horizontal="center" vertical="center"/>
    </xf>
    <xf numFmtId="10" fontId="20" fillId="0" borderId="12" xfId="34" applyNumberFormat="1" applyFont="1" applyBorder="1" applyAlignment="1">
      <alignment horizontal="center" vertical="top"/>
    </xf>
    <xf numFmtId="10" fontId="20" fillId="0" borderId="10" xfId="34" applyNumberFormat="1" applyFont="1" applyBorder="1" applyAlignment="1">
      <alignment horizontal="center" vertical="top"/>
    </xf>
    <xf numFmtId="10" fontId="20" fillId="0" borderId="11" xfId="36" applyNumberFormat="1" applyFont="1" applyBorder="1" applyAlignment="1">
      <alignment horizontal="center" vertical="top"/>
    </xf>
    <xf numFmtId="164" fontId="20" fillId="0" borderId="10" xfId="36" applyFont="1" applyBorder="1" applyAlignment="1">
      <alignment horizontal="center" vertical="center"/>
    </xf>
    <xf numFmtId="164" fontId="20" fillId="0" borderId="10" xfId="36" applyFont="1" applyBorder="1" applyAlignment="1">
      <alignment horizontal="center" vertical="top"/>
    </xf>
    <xf numFmtId="2" fontId="20" fillId="0" borderId="10" xfId="0" applyNumberFormat="1" applyFont="1" applyBorder="1" applyAlignment="1">
      <alignment horizontal="center" vertical="center"/>
    </xf>
    <xf numFmtId="10" fontId="20" fillId="0" borderId="10" xfId="36" applyNumberFormat="1" applyFont="1" applyBorder="1" applyAlignment="1">
      <alignment horizontal="center" vertical="top"/>
    </xf>
    <xf numFmtId="10" fontId="20" fillId="0" borderId="10" xfId="36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distributed"/>
    </xf>
    <xf numFmtId="14" fontId="20" fillId="0" borderId="10" xfId="0" applyNumberFormat="1" applyFont="1" applyBorder="1" applyAlignment="1">
      <alignment horizontal="left" vertical="distributed"/>
    </xf>
    <xf numFmtId="10" fontId="19" fillId="0" borderId="10" xfId="0" applyNumberFormat="1" applyFont="1" applyBorder="1" applyAlignment="1">
      <alignment horizontal="center" vertical="distributed"/>
    </xf>
    <xf numFmtId="165" fontId="19" fillId="0" borderId="20" xfId="0" applyNumberFormat="1" applyFont="1" applyBorder="1" applyAlignment="1">
      <alignment horizontal="center" vertical="center"/>
    </xf>
    <xf numFmtId="10" fontId="19" fillId="0" borderId="35" xfId="0" applyNumberFormat="1" applyFont="1" applyBorder="1" applyAlignment="1">
      <alignment horizontal="center" vertical="distributed"/>
    </xf>
    <xf numFmtId="164" fontId="20" fillId="0" borderId="20" xfId="36" applyFont="1" applyBorder="1" applyAlignment="1">
      <alignment horizontal="center" vertical="top"/>
    </xf>
    <xf numFmtId="2" fontId="20" fillId="0" borderId="20" xfId="0" applyNumberFormat="1" applyFont="1" applyBorder="1" applyAlignment="1">
      <alignment horizontal="center" vertical="center"/>
    </xf>
    <xf numFmtId="165" fontId="20" fillId="0" borderId="23" xfId="36" applyNumberFormat="1" applyFont="1" applyBorder="1" applyAlignment="1">
      <alignment horizontal="left" vertical="top"/>
    </xf>
    <xf numFmtId="165" fontId="20" fillId="0" borderId="30" xfId="36" applyNumberFormat="1" applyFont="1" applyBorder="1" applyAlignment="1">
      <alignment horizontal="left" vertical="top"/>
    </xf>
    <xf numFmtId="0" fontId="20" fillId="0" borderId="22" xfId="0" applyNumberFormat="1" applyFont="1" applyBorder="1" applyAlignment="1">
      <alignment horizontal="left" vertical="center" wrapText="1"/>
    </xf>
    <xf numFmtId="0" fontId="20" fillId="0" borderId="31" xfId="0" applyNumberFormat="1" applyFont="1" applyBorder="1" applyAlignment="1">
      <alignment horizontal="left" vertical="center" wrapText="1"/>
    </xf>
    <xf numFmtId="0" fontId="20" fillId="0" borderId="14" xfId="0" applyNumberFormat="1" applyFont="1" applyBorder="1" applyAlignment="1">
      <alignment horizontal="left" vertical="center" wrapText="1"/>
    </xf>
    <xf numFmtId="0" fontId="20" fillId="0" borderId="26" xfId="0" applyNumberFormat="1" applyFont="1" applyBorder="1" applyAlignment="1">
      <alignment horizontal="left" vertical="center" wrapText="1"/>
    </xf>
    <xf numFmtId="0" fontId="20" fillId="0" borderId="27" xfId="0" applyNumberFormat="1" applyFont="1" applyBorder="1" applyAlignment="1">
      <alignment horizontal="left" vertical="center" wrapText="1"/>
    </xf>
    <xf numFmtId="0" fontId="20" fillId="0" borderId="28" xfId="0" applyNumberFormat="1" applyFont="1" applyBorder="1" applyAlignment="1">
      <alignment horizontal="left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65" fontId="20" fillId="0" borderId="10" xfId="36" applyNumberFormat="1" applyFont="1" applyBorder="1" applyAlignment="1">
      <alignment horizontal="center" vertical="distributed"/>
    </xf>
    <xf numFmtId="165" fontId="20" fillId="0" borderId="12" xfId="36" applyNumberFormat="1" applyFont="1" applyBorder="1" applyAlignment="1">
      <alignment horizontal="center" vertical="distributed"/>
    </xf>
    <xf numFmtId="165" fontId="20" fillId="0" borderId="23" xfId="36" applyNumberFormat="1" applyFont="1" applyBorder="1" applyAlignment="1">
      <alignment horizontal="center" vertical="distributed"/>
    </xf>
    <xf numFmtId="165" fontId="20" fillId="0" borderId="30" xfId="36" applyNumberFormat="1" applyFont="1" applyBorder="1" applyAlignment="1">
      <alignment horizontal="center" vertical="distributed"/>
    </xf>
    <xf numFmtId="0" fontId="20" fillId="0" borderId="21" xfId="0" applyFont="1" applyBorder="1" applyAlignment="1">
      <alignment horizontal="center" vertical="distributed"/>
    </xf>
    <xf numFmtId="0" fontId="20" fillId="0" borderId="32" xfId="0" applyFont="1" applyBorder="1" applyAlignment="1">
      <alignment horizontal="center" vertical="distributed"/>
    </xf>
    <xf numFmtId="49" fontId="1" fillId="0" borderId="22" xfId="0" applyNumberFormat="1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right" vertical="distributed"/>
    </xf>
    <xf numFmtId="0" fontId="20" fillId="0" borderId="10" xfId="0" applyNumberFormat="1" applyFont="1" applyBorder="1" applyAlignment="1">
      <alignment horizontal="right" vertical="distributed"/>
    </xf>
    <xf numFmtId="0" fontId="20" fillId="0" borderId="35" xfId="0" applyNumberFormat="1" applyFont="1" applyBorder="1" applyAlignment="1">
      <alignment horizontal="right" vertical="distributed"/>
    </xf>
    <xf numFmtId="0" fontId="19" fillId="0" borderId="18" xfId="0" applyFont="1" applyBorder="1" applyAlignment="1">
      <alignment horizontal="center" vertical="distributed"/>
    </xf>
    <xf numFmtId="0" fontId="19" fillId="0" borderId="10" xfId="0" applyFont="1" applyBorder="1" applyAlignment="1">
      <alignment horizontal="center" vertical="distributed"/>
    </xf>
    <xf numFmtId="0" fontId="19" fillId="0" borderId="12" xfId="0" applyFont="1" applyBorder="1" applyAlignment="1">
      <alignment horizontal="center" vertical="distributed"/>
    </xf>
    <xf numFmtId="0" fontId="19" fillId="0" borderId="20" xfId="0" applyFont="1" applyBorder="1" applyAlignment="1">
      <alignment horizontal="center" vertical="distributed"/>
    </xf>
    <xf numFmtId="0" fontId="19" fillId="0" borderId="16" xfId="0" applyFont="1" applyBorder="1" applyAlignment="1">
      <alignment horizontal="center" vertical="distributed"/>
    </xf>
    <xf numFmtId="0" fontId="21" fillId="0" borderId="10" xfId="0" applyFont="1" applyBorder="1" applyAlignment="1">
      <alignment horizontal="left" vertical="distributed"/>
    </xf>
    <xf numFmtId="0" fontId="23" fillId="0" borderId="22" xfId="0" applyFont="1" applyBorder="1" applyAlignment="1">
      <alignment horizontal="left" vertical="distributed"/>
    </xf>
    <xf numFmtId="0" fontId="20" fillId="0" borderId="14" xfId="0" applyFont="1" applyBorder="1" applyAlignment="1">
      <alignment horizontal="left" vertical="distributed"/>
    </xf>
    <xf numFmtId="0" fontId="20" fillId="0" borderId="18" xfId="0" applyFont="1" applyBorder="1" applyAlignment="1">
      <alignment horizontal="center" vertical="distributed"/>
    </xf>
    <xf numFmtId="0" fontId="20" fillId="0" borderId="10" xfId="0" applyNumberFormat="1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165" fontId="20" fillId="0" borderId="10" xfId="36" applyNumberFormat="1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distributed"/>
    </xf>
    <xf numFmtId="0" fontId="20" fillId="0" borderId="10" xfId="0" applyFont="1" applyBorder="1" applyAlignment="1">
      <alignment horizontal="left" vertical="distributed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4" xfId="32"/>
    <cellStyle name="Nota" xfId="33" builtinId="10" customBuiltin="1"/>
    <cellStyle name="Porcentagem" xfId="34" builtinId="5"/>
    <cellStyle name="Saída" xfId="35" builtinId="21" customBuiltin="1"/>
    <cellStyle name="Separador de milhares" xfId="36" builtinId="3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710045</xdr:colOff>
      <xdr:row>0</xdr:row>
      <xdr:rowOff>25978</xdr:rowOff>
    </xdr:from>
    <xdr:to>
      <xdr:col>12</xdr:col>
      <xdr:colOff>1151658</xdr:colOff>
      <xdr:row>4</xdr:row>
      <xdr:rowOff>268433</xdr:rowOff>
    </xdr:to>
    <xdr:pic>
      <xdr:nvPicPr>
        <xdr:cNvPr id="3" name="Imagem 2" descr="Logomarca junho pmjm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3909" y="25978"/>
          <a:ext cx="2753590" cy="1489364"/>
        </a:xfrm>
        <a:prstGeom prst="rect">
          <a:avLst/>
        </a:prstGeom>
      </xdr:spPr>
    </xdr:pic>
    <xdr:clientData/>
  </xdr:twoCellAnchor>
  <xdr:twoCellAnchor editAs="oneCell">
    <xdr:from>
      <xdr:col>5</xdr:col>
      <xdr:colOff>69275</xdr:colOff>
      <xdr:row>2</xdr:row>
      <xdr:rowOff>242450</xdr:rowOff>
    </xdr:from>
    <xdr:to>
      <xdr:col>9</xdr:col>
      <xdr:colOff>493570</xdr:colOff>
      <xdr:row>3</xdr:row>
      <xdr:rowOff>290075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6032" r="8902"/>
        <a:stretch>
          <a:fillRect/>
        </a:stretch>
      </xdr:blipFill>
      <xdr:spPr bwMode="auto">
        <a:xfrm>
          <a:off x="3965866" y="865905"/>
          <a:ext cx="3541568" cy="35935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19050</xdr:rowOff>
    </xdr:from>
    <xdr:to>
      <xdr:col>9</xdr:col>
      <xdr:colOff>703118</xdr:colOff>
      <xdr:row>3</xdr:row>
      <xdr:rowOff>35502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032" r="8902"/>
        <a:stretch>
          <a:fillRect/>
        </a:stretch>
      </xdr:blipFill>
      <xdr:spPr bwMode="auto">
        <a:xfrm>
          <a:off x="4352925" y="742950"/>
          <a:ext cx="3541568" cy="359352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161924</xdr:colOff>
      <xdr:row>0</xdr:row>
      <xdr:rowOff>180974</xdr:rowOff>
    </xdr:from>
    <xdr:to>
      <xdr:col>12</xdr:col>
      <xdr:colOff>952500</xdr:colOff>
      <xdr:row>4</xdr:row>
      <xdr:rowOff>180974</xdr:rowOff>
    </xdr:to>
    <xdr:pic>
      <xdr:nvPicPr>
        <xdr:cNvPr id="5" name="Imagem 4" descr="Logomarca junho pmjm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58149" y="180974"/>
          <a:ext cx="2400301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18"/>
  <sheetViews>
    <sheetView tabSelected="1" zoomScale="110" zoomScaleNormal="110" workbookViewId="0">
      <selection activeCell="Q17" sqref="Q17"/>
    </sheetView>
  </sheetViews>
  <sheetFormatPr defaultColWidth="11.42578125" defaultRowHeight="12"/>
  <cols>
    <col min="1" max="1" width="11.5703125" style="1" customWidth="1"/>
    <col min="2" max="2" width="16.28515625" style="1" customWidth="1"/>
    <col min="3" max="3" width="10.5703125" style="1" customWidth="1"/>
    <col min="4" max="4" width="7" style="1" customWidth="1"/>
    <col min="5" max="5" width="13.140625" style="1" customWidth="1"/>
    <col min="6" max="6" width="13.42578125" style="1" customWidth="1"/>
    <col min="7" max="7" width="10.85546875" style="1" customWidth="1"/>
    <col min="8" max="8" width="11.2851562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11.5703125" style="1" customWidth="1"/>
    <col min="13" max="13" width="17.7109375" style="1" customWidth="1"/>
    <col min="14" max="16384" width="11.42578125" style="1"/>
  </cols>
  <sheetData>
    <row r="1" spans="1:247" ht="24.95" customHeight="1">
      <c r="A1" s="5" t="s">
        <v>11</v>
      </c>
      <c r="B1" s="98" t="s">
        <v>3</v>
      </c>
      <c r="C1" s="98"/>
      <c r="D1" s="98"/>
      <c r="E1" s="98"/>
      <c r="F1" s="82"/>
      <c r="G1" s="83"/>
      <c r="H1" s="83"/>
      <c r="I1" s="83"/>
      <c r="J1" s="83"/>
      <c r="K1" s="83"/>
      <c r="L1" s="83"/>
      <c r="M1" s="84"/>
    </row>
    <row r="2" spans="1:247" ht="24.95" customHeight="1">
      <c r="A2" s="6" t="s">
        <v>10</v>
      </c>
      <c r="B2" s="99" t="s">
        <v>4</v>
      </c>
      <c r="C2" s="99"/>
      <c r="D2" s="99"/>
      <c r="E2" s="99"/>
      <c r="F2" s="85"/>
      <c r="G2" s="86"/>
      <c r="H2" s="86"/>
      <c r="I2" s="86"/>
      <c r="J2" s="86"/>
      <c r="K2" s="86"/>
      <c r="L2" s="86"/>
      <c r="M2" s="87"/>
    </row>
    <row r="3" spans="1:247" ht="24.95" customHeight="1">
      <c r="A3" s="6" t="s">
        <v>2</v>
      </c>
      <c r="B3" s="76" t="s">
        <v>14</v>
      </c>
      <c r="C3" s="77"/>
      <c r="D3" s="77"/>
      <c r="E3" s="78"/>
      <c r="F3" s="85"/>
      <c r="G3" s="86"/>
      <c r="H3" s="86"/>
      <c r="I3" s="86"/>
      <c r="J3" s="86"/>
      <c r="K3" s="86"/>
      <c r="L3" s="86"/>
      <c r="M3" s="87"/>
    </row>
    <row r="4" spans="1:247" ht="24.95" customHeight="1">
      <c r="A4" s="6"/>
      <c r="B4" s="79"/>
      <c r="C4" s="80"/>
      <c r="D4" s="80"/>
      <c r="E4" s="81"/>
      <c r="F4" s="85"/>
      <c r="G4" s="86"/>
      <c r="H4" s="86"/>
      <c r="I4" s="86"/>
      <c r="J4" s="86"/>
      <c r="K4" s="86"/>
      <c r="L4" s="86"/>
      <c r="M4" s="87"/>
    </row>
    <row r="5" spans="1:247" ht="24.95" customHeight="1">
      <c r="A5" s="7" t="s">
        <v>9</v>
      </c>
      <c r="B5" s="100" t="s">
        <v>15</v>
      </c>
      <c r="C5" s="101"/>
      <c r="D5" s="8" t="s">
        <v>5</v>
      </c>
      <c r="E5" s="9">
        <v>43622</v>
      </c>
      <c r="F5" s="88"/>
      <c r="G5" s="89"/>
      <c r="H5" s="89"/>
      <c r="I5" s="89"/>
      <c r="J5" s="89"/>
      <c r="K5" s="89"/>
      <c r="L5" s="89"/>
      <c r="M5" s="90"/>
    </row>
    <row r="6" spans="1:247" ht="24.95" customHeight="1">
      <c r="A6" s="94" t="s">
        <v>3</v>
      </c>
      <c r="B6" s="95"/>
      <c r="C6" s="95"/>
      <c r="D6" s="95"/>
      <c r="E6" s="95"/>
      <c r="F6" s="95"/>
      <c r="G6" s="95"/>
      <c r="H6" s="96"/>
      <c r="I6" s="96"/>
      <c r="J6" s="96"/>
      <c r="K6" s="96"/>
      <c r="L6" s="96"/>
      <c r="M6" s="97"/>
    </row>
    <row r="7" spans="1:247" ht="24.75" customHeight="1">
      <c r="A7" s="28" t="s">
        <v>0</v>
      </c>
      <c r="B7" s="95" t="s">
        <v>6</v>
      </c>
      <c r="C7" s="95"/>
      <c r="D7" s="95"/>
      <c r="E7" s="29" t="s">
        <v>7</v>
      </c>
      <c r="F7" s="29" t="s">
        <v>8</v>
      </c>
      <c r="G7" s="29">
        <v>1</v>
      </c>
      <c r="H7" s="30">
        <v>2</v>
      </c>
      <c r="I7" s="30">
        <v>3</v>
      </c>
      <c r="J7" s="30">
        <v>4</v>
      </c>
      <c r="K7" s="30">
        <v>5</v>
      </c>
      <c r="L7" s="30">
        <v>6</v>
      </c>
      <c r="M7" s="31" t="s">
        <v>1</v>
      </c>
    </row>
    <row r="8" spans="1:247" ht="18.75" customHeight="1">
      <c r="A8" s="74">
        <v>1</v>
      </c>
      <c r="B8" s="62" t="s">
        <v>16</v>
      </c>
      <c r="C8" s="63"/>
      <c r="D8" s="64"/>
      <c r="E8" s="70">
        <v>830000</v>
      </c>
      <c r="F8" s="12">
        <f>(E8/E16)</f>
        <v>0.33025836402285708</v>
      </c>
      <c r="G8" s="3">
        <f>G9/E8</f>
        <v>0.33333333734939757</v>
      </c>
      <c r="H8" s="20">
        <f>H9/E8</f>
        <v>0.33333333734939757</v>
      </c>
      <c r="I8" s="20">
        <f>I9/E8</f>
        <v>0.3333333253012048</v>
      </c>
      <c r="J8" s="45" t="s">
        <v>20</v>
      </c>
      <c r="K8" s="45" t="s">
        <v>20</v>
      </c>
      <c r="L8" s="46" t="s">
        <v>20</v>
      </c>
      <c r="M8" s="24">
        <f>SUM(G8:I8)</f>
        <v>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</row>
    <row r="9" spans="1:247" ht="35.25" customHeight="1">
      <c r="A9" s="75"/>
      <c r="B9" s="65"/>
      <c r="C9" s="66"/>
      <c r="D9" s="67"/>
      <c r="E9" s="71"/>
      <c r="F9" s="2"/>
      <c r="G9" s="13">
        <v>276666.67</v>
      </c>
      <c r="H9" s="21">
        <v>276666.67</v>
      </c>
      <c r="I9" s="17">
        <v>276666.65999999997</v>
      </c>
      <c r="J9" s="43">
        <v>0</v>
      </c>
      <c r="K9" s="43">
        <v>0</v>
      </c>
      <c r="L9" s="43">
        <v>0</v>
      </c>
      <c r="M9" s="26">
        <f>SUM(G9:I9)</f>
        <v>830000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</row>
    <row r="10" spans="1:247" ht="18.75" customHeight="1">
      <c r="A10" s="74">
        <v>2</v>
      </c>
      <c r="B10" s="62" t="s">
        <v>17</v>
      </c>
      <c r="C10" s="63"/>
      <c r="D10" s="64"/>
      <c r="E10" s="72">
        <v>561061</v>
      </c>
      <c r="F10" s="12">
        <f>(E10/E16)</f>
        <v>0.22324709394822675</v>
      </c>
      <c r="G10" s="47" t="s">
        <v>20</v>
      </c>
      <c r="H10" s="47" t="s">
        <v>20</v>
      </c>
      <c r="I10" s="47" t="s">
        <v>20</v>
      </c>
      <c r="J10" s="3">
        <f>J11/E10</f>
        <v>0.33333332739220867</v>
      </c>
      <c r="K10" s="15">
        <f>K11/E10</f>
        <v>0.33333332739220867</v>
      </c>
      <c r="L10" s="15">
        <f>L11/E10</f>
        <v>0.33333334521558261</v>
      </c>
      <c r="M10" s="25">
        <f t="shared" ref="M10:M13" si="0">SUM(G10:L10)</f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</row>
    <row r="11" spans="1:247" ht="37.5" customHeight="1">
      <c r="A11" s="75"/>
      <c r="B11" s="65"/>
      <c r="C11" s="66"/>
      <c r="D11" s="67"/>
      <c r="E11" s="73"/>
      <c r="F11" s="18"/>
      <c r="G11" s="42">
        <v>0</v>
      </c>
      <c r="H11" s="42">
        <v>0</v>
      </c>
      <c r="I11" s="42">
        <v>0</v>
      </c>
      <c r="J11" s="13">
        <v>187020.33</v>
      </c>
      <c r="K11" s="13">
        <v>187020.33</v>
      </c>
      <c r="L11" s="13">
        <v>187020.34</v>
      </c>
      <c r="M11" s="26">
        <f t="shared" si="0"/>
        <v>561061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</row>
    <row r="12" spans="1:247" ht="12" customHeight="1">
      <c r="A12" s="74">
        <v>3</v>
      </c>
      <c r="B12" s="62" t="s">
        <v>18</v>
      </c>
      <c r="C12" s="63"/>
      <c r="D12" s="64"/>
      <c r="E12" s="72">
        <v>561061.43999999994</v>
      </c>
      <c r="F12" s="12">
        <f>(E12/E16)</f>
        <v>0.22324726902494982</v>
      </c>
      <c r="G12" s="3">
        <v>0.17</v>
      </c>
      <c r="H12" s="20">
        <v>0.17</v>
      </c>
      <c r="I12" s="3">
        <v>0.17</v>
      </c>
      <c r="J12" s="3">
        <v>0.17</v>
      </c>
      <c r="K12" s="3">
        <v>0.16</v>
      </c>
      <c r="L12" s="3">
        <v>0.16</v>
      </c>
      <c r="M12" s="24">
        <f t="shared" si="0"/>
        <v>1</v>
      </c>
    </row>
    <row r="13" spans="1:247" ht="45.75" customHeight="1">
      <c r="A13" s="75"/>
      <c r="B13" s="65"/>
      <c r="C13" s="66"/>
      <c r="D13" s="67"/>
      <c r="E13" s="73"/>
      <c r="F13" s="2"/>
      <c r="G13" s="11">
        <v>0</v>
      </c>
      <c r="H13" s="22">
        <v>0</v>
      </c>
      <c r="I13" s="10">
        <v>0</v>
      </c>
      <c r="J13" s="10">
        <v>0</v>
      </c>
      <c r="K13" s="10">
        <v>0</v>
      </c>
      <c r="L13" s="10">
        <v>0</v>
      </c>
      <c r="M13" s="26">
        <f t="shared" si="0"/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</row>
    <row r="14" spans="1:247" ht="23.25" customHeight="1">
      <c r="A14" s="68">
        <v>4</v>
      </c>
      <c r="B14" s="62" t="s">
        <v>19</v>
      </c>
      <c r="C14" s="63"/>
      <c r="D14" s="64"/>
      <c r="E14" s="60">
        <v>561061.44999999995</v>
      </c>
      <c r="F14" s="12">
        <f>(E14/E16)</f>
        <v>0.22324727300396627</v>
      </c>
      <c r="G14" s="49" t="s">
        <v>20</v>
      </c>
      <c r="H14" s="49" t="s">
        <v>20</v>
      </c>
      <c r="I14" s="49" t="s">
        <v>20</v>
      </c>
      <c r="J14" s="49" t="s">
        <v>20</v>
      </c>
      <c r="K14" s="49" t="s">
        <v>20</v>
      </c>
      <c r="L14" s="49" t="s">
        <v>20</v>
      </c>
      <c r="M14" s="58" t="s">
        <v>20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</row>
    <row r="15" spans="1:247" ht="45" customHeight="1">
      <c r="A15" s="69"/>
      <c r="B15" s="65"/>
      <c r="C15" s="66"/>
      <c r="D15" s="67"/>
      <c r="E15" s="61"/>
      <c r="F15" s="50" t="s">
        <v>20</v>
      </c>
      <c r="G15" s="50" t="s">
        <v>20</v>
      </c>
      <c r="H15" s="50" t="s">
        <v>20</v>
      </c>
      <c r="I15" s="50" t="s">
        <v>20</v>
      </c>
      <c r="J15" s="50" t="s">
        <v>20</v>
      </c>
      <c r="K15" s="50" t="s">
        <v>20</v>
      </c>
      <c r="L15" s="50" t="s">
        <v>20</v>
      </c>
      <c r="M15" s="59" t="s">
        <v>20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</row>
    <row r="16" spans="1:247" ht="32.25" customHeight="1">
      <c r="A16" s="27"/>
      <c r="B16" s="91" t="s">
        <v>1</v>
      </c>
      <c r="C16" s="91"/>
      <c r="D16" s="91"/>
      <c r="E16" s="32">
        <f>ROUND(SUM(E8:E15),2)</f>
        <v>2513183.89</v>
      </c>
      <c r="F16" s="33">
        <f>SUM(F8,F10,F12,F14)</f>
        <v>1</v>
      </c>
      <c r="G16" s="34">
        <f t="shared" ref="G16:L16" si="1">ROUND(SUM(G9,G11,G13),2)</f>
        <v>276666.67</v>
      </c>
      <c r="H16" s="34">
        <f t="shared" si="1"/>
        <v>276666.67</v>
      </c>
      <c r="I16" s="34">
        <f t="shared" si="1"/>
        <v>276666.65999999997</v>
      </c>
      <c r="J16" s="34">
        <f t="shared" si="1"/>
        <v>187020.33</v>
      </c>
      <c r="K16" s="34">
        <f t="shared" si="1"/>
        <v>187020.33</v>
      </c>
      <c r="L16" s="34">
        <f t="shared" si="1"/>
        <v>187020.34</v>
      </c>
      <c r="M16" s="26">
        <f>ROUND(SUM(G16:L16),2)</f>
        <v>1391061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</row>
    <row r="17" spans="1:247" ht="30" customHeight="1">
      <c r="A17" s="27"/>
      <c r="B17" s="92" t="s">
        <v>12</v>
      </c>
      <c r="C17" s="92"/>
      <c r="D17" s="92"/>
      <c r="E17" s="19"/>
      <c r="F17" s="16"/>
      <c r="G17" s="14">
        <f>G16/E16</f>
        <v>0.11008612266729116</v>
      </c>
      <c r="H17" s="23">
        <f>H16/E16</f>
        <v>0.11008612266729116</v>
      </c>
      <c r="I17" s="14">
        <f>I16/E16</f>
        <v>0.11008611868827473</v>
      </c>
      <c r="J17" s="14">
        <f>J16/E16</f>
        <v>7.4415696656403435E-2</v>
      </c>
      <c r="K17" s="14">
        <f>K16/E16</f>
        <v>7.4415696656403435E-2</v>
      </c>
      <c r="L17" s="14">
        <f>L16/E16</f>
        <v>7.4415700635419871E-2</v>
      </c>
      <c r="M17" s="35">
        <f>SUM(G17:L17)</f>
        <v>0.55350545797108386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</row>
    <row r="18" spans="1:247" ht="28.5" customHeight="1" thickBot="1">
      <c r="A18" s="36"/>
      <c r="B18" s="93" t="s">
        <v>13</v>
      </c>
      <c r="C18" s="93"/>
      <c r="D18" s="93"/>
      <c r="E18" s="37"/>
      <c r="F18" s="38"/>
      <c r="G18" s="39">
        <f>G17</f>
        <v>0.11008612266729116</v>
      </c>
      <c r="H18" s="39">
        <f>SUM(G18,H17)</f>
        <v>0.22017224533458232</v>
      </c>
      <c r="I18" s="39">
        <f t="shared" ref="I18:L18" si="2">SUM(H18,I17)</f>
        <v>0.33025836402285702</v>
      </c>
      <c r="J18" s="39">
        <f t="shared" si="2"/>
        <v>0.40467406067926048</v>
      </c>
      <c r="K18" s="39">
        <f t="shared" si="2"/>
        <v>0.47908975733566395</v>
      </c>
      <c r="L18" s="39">
        <f t="shared" si="2"/>
        <v>0.55350545797108386</v>
      </c>
      <c r="M18" s="40">
        <f>L18</f>
        <v>0.55350545797108386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</row>
  </sheetData>
  <mergeCells count="22">
    <mergeCell ref="B3:E4"/>
    <mergeCell ref="F1:M5"/>
    <mergeCell ref="B16:D16"/>
    <mergeCell ref="B17:D17"/>
    <mergeCell ref="B18:D18"/>
    <mergeCell ref="B12:D13"/>
    <mergeCell ref="A6:M6"/>
    <mergeCell ref="B7:D7"/>
    <mergeCell ref="B1:E1"/>
    <mergeCell ref="B2:E2"/>
    <mergeCell ref="B5:C5"/>
    <mergeCell ref="E12:E13"/>
    <mergeCell ref="A8:A9"/>
    <mergeCell ref="B8:D9"/>
    <mergeCell ref="E14:E15"/>
    <mergeCell ref="B14:D15"/>
    <mergeCell ref="A14:A15"/>
    <mergeCell ref="E8:E9"/>
    <mergeCell ref="B10:D11"/>
    <mergeCell ref="E10:E11"/>
    <mergeCell ref="A10:A11"/>
    <mergeCell ref="A12:A13"/>
  </mergeCells>
  <pageMargins left="0.51181102362204722" right="0.51181102362204722" top="0.39370078740157483" bottom="0.3937007874015748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M22" sqref="M22"/>
    </sheetView>
  </sheetViews>
  <sheetFormatPr defaultRowHeight="12.75"/>
  <cols>
    <col min="1" max="1" width="12.7109375" customWidth="1"/>
    <col min="4" max="4" width="19.7109375" customWidth="1"/>
    <col min="5" max="5" width="14.42578125" customWidth="1"/>
    <col min="6" max="6" width="10.5703125" customWidth="1"/>
    <col min="7" max="7" width="11" customWidth="1"/>
    <col min="8" max="8" width="10.42578125" customWidth="1"/>
    <col min="9" max="9" width="10.7109375" customWidth="1"/>
    <col min="10" max="10" width="11.7109375" customWidth="1"/>
    <col min="11" max="11" width="12.140625" customWidth="1"/>
    <col min="12" max="12" width="12" customWidth="1"/>
    <col min="13" max="13" width="15.140625" customWidth="1"/>
  </cols>
  <sheetData>
    <row r="1" spans="1:13" ht="28.5" customHeight="1">
      <c r="A1" s="5" t="s">
        <v>11</v>
      </c>
      <c r="B1" s="98" t="s">
        <v>3</v>
      </c>
      <c r="C1" s="98"/>
      <c r="D1" s="98"/>
      <c r="E1" s="98"/>
      <c r="F1" s="106"/>
      <c r="G1" s="106"/>
      <c r="H1" s="106"/>
      <c r="I1" s="106"/>
      <c r="J1" s="106"/>
      <c r="K1" s="106"/>
      <c r="L1" s="106"/>
      <c r="M1" s="107"/>
    </row>
    <row r="2" spans="1:13" ht="28.5" customHeight="1">
      <c r="A2" s="6" t="s">
        <v>10</v>
      </c>
      <c r="B2" s="99" t="s">
        <v>4</v>
      </c>
      <c r="C2" s="99"/>
      <c r="D2" s="99"/>
      <c r="E2" s="99"/>
      <c r="F2" s="108"/>
      <c r="G2" s="108"/>
      <c r="H2" s="108"/>
      <c r="I2" s="108"/>
      <c r="J2" s="108"/>
      <c r="K2" s="108"/>
      <c r="L2" s="108"/>
      <c r="M2" s="109"/>
    </row>
    <row r="3" spans="1:13" ht="27" customHeight="1">
      <c r="A3" s="6" t="s">
        <v>2</v>
      </c>
      <c r="B3" s="110" t="s">
        <v>14</v>
      </c>
      <c r="C3" s="110"/>
      <c r="D3" s="110"/>
      <c r="E3" s="110"/>
      <c r="F3" s="108"/>
      <c r="G3" s="108"/>
      <c r="H3" s="108"/>
      <c r="I3" s="108"/>
      <c r="J3" s="108"/>
      <c r="K3" s="108"/>
      <c r="L3" s="108"/>
      <c r="M3" s="109"/>
    </row>
    <row r="4" spans="1:13" ht="29.25" customHeight="1">
      <c r="A4" s="6"/>
      <c r="B4" s="110"/>
      <c r="C4" s="110"/>
      <c r="D4" s="110"/>
      <c r="E4" s="110"/>
      <c r="F4" s="108"/>
      <c r="G4" s="108"/>
      <c r="H4" s="108"/>
      <c r="I4" s="108"/>
      <c r="J4" s="108"/>
      <c r="K4" s="108"/>
      <c r="L4" s="108"/>
      <c r="M4" s="109"/>
    </row>
    <row r="5" spans="1:13" ht="23.25" customHeight="1">
      <c r="A5" s="6" t="s">
        <v>9</v>
      </c>
      <c r="B5" s="111" t="s">
        <v>15</v>
      </c>
      <c r="C5" s="112"/>
      <c r="D5" s="53" t="s">
        <v>5</v>
      </c>
      <c r="E5" s="54">
        <v>43622</v>
      </c>
      <c r="F5" s="108"/>
      <c r="G5" s="108"/>
      <c r="H5" s="108"/>
      <c r="I5" s="108"/>
      <c r="J5" s="108"/>
      <c r="K5" s="108"/>
      <c r="L5" s="108"/>
      <c r="M5" s="109"/>
    </row>
    <row r="6" spans="1:13" ht="27.75" customHeight="1">
      <c r="A6" s="94" t="s">
        <v>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7"/>
    </row>
    <row r="7" spans="1:13" ht="27" customHeight="1">
      <c r="A7" s="28" t="s">
        <v>0</v>
      </c>
      <c r="B7" s="95" t="s">
        <v>6</v>
      </c>
      <c r="C7" s="95"/>
      <c r="D7" s="95"/>
      <c r="E7" s="29" t="s">
        <v>7</v>
      </c>
      <c r="F7" s="29" t="s">
        <v>8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31" t="s">
        <v>1</v>
      </c>
    </row>
    <row r="8" spans="1:13" ht="20.25" customHeight="1">
      <c r="A8" s="102">
        <v>1</v>
      </c>
      <c r="B8" s="103" t="s">
        <v>16</v>
      </c>
      <c r="C8" s="103"/>
      <c r="D8" s="103"/>
      <c r="E8" s="70">
        <v>830000</v>
      </c>
      <c r="F8" s="41">
        <f>(E8/E16)</f>
        <v>0.33025836402285708</v>
      </c>
      <c r="G8" s="46" t="s">
        <v>20</v>
      </c>
      <c r="H8" s="46" t="s">
        <v>20</v>
      </c>
      <c r="I8" s="46" t="s">
        <v>20</v>
      </c>
      <c r="J8" s="46" t="s">
        <v>20</v>
      </c>
      <c r="K8" s="46" t="s">
        <v>20</v>
      </c>
      <c r="L8" s="46" t="s">
        <v>20</v>
      </c>
      <c r="M8" s="24">
        <v>1</v>
      </c>
    </row>
    <row r="9" spans="1:13" ht="39.75" customHeight="1">
      <c r="A9" s="102"/>
      <c r="B9" s="103"/>
      <c r="C9" s="103"/>
      <c r="D9" s="103"/>
      <c r="E9" s="70"/>
      <c r="F9" s="2"/>
      <c r="G9" s="44" t="s">
        <v>20</v>
      </c>
      <c r="H9" s="44" t="s">
        <v>20</v>
      </c>
      <c r="I9" s="44" t="s">
        <v>20</v>
      </c>
      <c r="J9" s="44" t="s">
        <v>20</v>
      </c>
      <c r="K9" s="44" t="s">
        <v>20</v>
      </c>
      <c r="L9" s="44" t="s">
        <v>20</v>
      </c>
      <c r="M9" s="26">
        <v>830000</v>
      </c>
    </row>
    <row r="10" spans="1:13" ht="20.25" customHeight="1">
      <c r="A10" s="102">
        <v>2</v>
      </c>
      <c r="B10" s="103" t="s">
        <v>17</v>
      </c>
      <c r="C10" s="103"/>
      <c r="D10" s="103"/>
      <c r="E10" s="70">
        <v>561061</v>
      </c>
      <c r="F10" s="41">
        <f>(E10/E16)</f>
        <v>0.22324709394822675</v>
      </c>
      <c r="G10" s="51" t="s">
        <v>20</v>
      </c>
      <c r="H10" s="51" t="s">
        <v>20</v>
      </c>
      <c r="I10" s="51" t="s">
        <v>20</v>
      </c>
      <c r="J10" s="51" t="s">
        <v>20</v>
      </c>
      <c r="K10" s="51" t="s">
        <v>20</v>
      </c>
      <c r="L10" s="51" t="s">
        <v>20</v>
      </c>
      <c r="M10" s="25">
        <v>1</v>
      </c>
    </row>
    <row r="11" spans="1:13" ht="42" customHeight="1">
      <c r="A11" s="102"/>
      <c r="B11" s="103"/>
      <c r="C11" s="103"/>
      <c r="D11" s="103"/>
      <c r="E11" s="70"/>
      <c r="F11" s="2"/>
      <c r="G11" s="52" t="s">
        <v>20</v>
      </c>
      <c r="H11" s="52" t="s">
        <v>20</v>
      </c>
      <c r="I11" s="52" t="s">
        <v>20</v>
      </c>
      <c r="J11" s="52" t="s">
        <v>20</v>
      </c>
      <c r="K11" s="52" t="s">
        <v>20</v>
      </c>
      <c r="L11" s="52" t="s">
        <v>20</v>
      </c>
      <c r="M11" s="26">
        <v>561061</v>
      </c>
    </row>
    <row r="12" spans="1:13" ht="18.75" customHeight="1">
      <c r="A12" s="102">
        <v>3</v>
      </c>
      <c r="B12" s="103" t="s">
        <v>18</v>
      </c>
      <c r="C12" s="103"/>
      <c r="D12" s="103"/>
      <c r="E12" s="70">
        <v>561061.43999999994</v>
      </c>
      <c r="F12" s="41">
        <f>(E12/E16)</f>
        <v>0.22324726902494982</v>
      </c>
      <c r="G12" s="3">
        <f>G13/E12</f>
        <v>0.33333333333333337</v>
      </c>
      <c r="H12" s="3">
        <f>H13/E12</f>
        <v>0.33333333333333337</v>
      </c>
      <c r="I12" s="3">
        <f>I13/E12</f>
        <v>0.33333333333333337</v>
      </c>
      <c r="J12" s="46" t="s">
        <v>20</v>
      </c>
      <c r="K12" s="46" t="s">
        <v>20</v>
      </c>
      <c r="L12" s="46" t="s">
        <v>20</v>
      </c>
      <c r="M12" s="24">
        <f t="shared" ref="M12:M14" si="0">SUM(G12:L12)</f>
        <v>1</v>
      </c>
    </row>
    <row r="13" spans="1:13" ht="50.25" customHeight="1">
      <c r="A13" s="102"/>
      <c r="B13" s="103"/>
      <c r="C13" s="103"/>
      <c r="D13" s="103"/>
      <c r="E13" s="70"/>
      <c r="F13" s="2"/>
      <c r="G13" s="48">
        <v>187020.48</v>
      </c>
      <c r="H13" s="10">
        <v>187020.48</v>
      </c>
      <c r="I13" s="10">
        <v>187020.48</v>
      </c>
      <c r="J13" s="10">
        <v>0</v>
      </c>
      <c r="K13" s="10">
        <v>0</v>
      </c>
      <c r="L13" s="10">
        <v>0</v>
      </c>
      <c r="M13" s="26">
        <f t="shared" si="0"/>
        <v>561061.44000000006</v>
      </c>
    </row>
    <row r="14" spans="1:13" ht="23.25" customHeight="1">
      <c r="A14" s="104">
        <v>4</v>
      </c>
      <c r="B14" s="103" t="s">
        <v>19</v>
      </c>
      <c r="C14" s="103"/>
      <c r="D14" s="103"/>
      <c r="E14" s="105">
        <v>561061.44999999995</v>
      </c>
      <c r="F14" s="41">
        <f>(E14/E16)</f>
        <v>0.22324727300396627</v>
      </c>
      <c r="G14" s="46" t="s">
        <v>20</v>
      </c>
      <c r="H14" s="46" t="s">
        <v>20</v>
      </c>
      <c r="I14" s="46" t="s">
        <v>20</v>
      </c>
      <c r="J14" s="52">
        <f>J15/E14</f>
        <v>0.33333334521557312</v>
      </c>
      <c r="K14" s="52">
        <f>K15/E14</f>
        <v>0.3333333273922135</v>
      </c>
      <c r="L14" s="52">
        <f>L15/E14</f>
        <v>0.3333333273922135</v>
      </c>
      <c r="M14" s="24">
        <f t="shared" si="0"/>
        <v>1</v>
      </c>
    </row>
    <row r="15" spans="1:13" ht="46.5" customHeight="1">
      <c r="A15" s="104"/>
      <c r="B15" s="103"/>
      <c r="C15" s="103"/>
      <c r="D15" s="103"/>
      <c r="E15" s="105"/>
      <c r="F15" s="50" t="s">
        <v>20</v>
      </c>
      <c r="G15" s="48"/>
      <c r="H15" s="10"/>
      <c r="I15" s="10"/>
      <c r="J15" s="48">
        <v>187020.49</v>
      </c>
      <c r="K15" s="10">
        <v>187020.48</v>
      </c>
      <c r="L15" s="10">
        <v>187020.48</v>
      </c>
      <c r="M15" s="56">
        <f>SUM(J15:L15)</f>
        <v>561061.44999999995</v>
      </c>
    </row>
    <row r="16" spans="1:13" ht="36" customHeight="1">
      <c r="A16" s="27"/>
      <c r="B16" s="91" t="s">
        <v>1</v>
      </c>
      <c r="C16" s="91"/>
      <c r="D16" s="91"/>
      <c r="E16" s="19">
        <f>ROUND(SUM(E8:E15),2)</f>
        <v>2513183.89</v>
      </c>
      <c r="F16" s="55">
        <f>SUM(F8,F10,F12,F14)</f>
        <v>1</v>
      </c>
      <c r="G16" s="17">
        <f>ROUND(SUM(G9,G11,G13),2)</f>
        <v>187020.48</v>
      </c>
      <c r="H16" s="17">
        <f>ROUND(SUM(H9,H11,H13),2)</f>
        <v>187020.48</v>
      </c>
      <c r="I16" s="17">
        <f>ROUND(SUM(I9,I11,I13),2)</f>
        <v>187020.48</v>
      </c>
      <c r="J16" s="48">
        <v>187020.49</v>
      </c>
      <c r="K16" s="10">
        <v>187020.48</v>
      </c>
      <c r="L16" s="10">
        <v>187020.48</v>
      </c>
      <c r="M16" s="26">
        <f>ROUND(SUM(M9,M11,M13,M15),2)</f>
        <v>2513183.89</v>
      </c>
    </row>
    <row r="17" spans="1:16" ht="33.75" customHeight="1">
      <c r="A17" s="27"/>
      <c r="B17" s="92" t="s">
        <v>12</v>
      </c>
      <c r="C17" s="92"/>
      <c r="D17" s="92"/>
      <c r="E17" s="19"/>
      <c r="F17" s="41"/>
      <c r="G17" s="15">
        <f>G16/E16</f>
        <v>7.4415756341649958E-2</v>
      </c>
      <c r="H17" s="15">
        <f>H16/E16</f>
        <v>7.4415756341649958E-2</v>
      </c>
      <c r="I17" s="15">
        <f>I16/E16</f>
        <v>7.4415756341649958E-2</v>
      </c>
      <c r="J17" s="15">
        <f>J16/E16</f>
        <v>7.441576032066638E-2</v>
      </c>
      <c r="K17" s="15">
        <f>K16/E16</f>
        <v>7.4415756341649958E-2</v>
      </c>
      <c r="L17" s="15">
        <f>L16/E16</f>
        <v>7.4415756341649958E-2</v>
      </c>
      <c r="M17" s="35">
        <f>SUM(G17:L17)</f>
        <v>0.44649454202891625</v>
      </c>
      <c r="P17" s="24"/>
    </row>
    <row r="18" spans="1:16" ht="30.75" customHeight="1" thickBot="1">
      <c r="A18" s="36"/>
      <c r="B18" s="93" t="s">
        <v>13</v>
      </c>
      <c r="C18" s="93"/>
      <c r="D18" s="93"/>
      <c r="E18" s="37"/>
      <c r="F18" s="57">
        <v>0.55349999999999999</v>
      </c>
      <c r="G18" s="39">
        <f>G17</f>
        <v>7.4415756341649958E-2</v>
      </c>
      <c r="H18" s="39">
        <f>SUM(G18,H17)</f>
        <v>0.14883151268329992</v>
      </c>
      <c r="I18" s="39">
        <f t="shared" ref="I18:L18" si="1">SUM(H18,I17)</f>
        <v>0.22324726902494987</v>
      </c>
      <c r="J18" s="39">
        <f t="shared" si="1"/>
        <v>0.29766302934561628</v>
      </c>
      <c r="K18" s="39">
        <f t="shared" si="1"/>
        <v>0.37207878568726627</v>
      </c>
      <c r="L18" s="39">
        <f t="shared" si="1"/>
        <v>0.44649454202891625</v>
      </c>
      <c r="M18" s="40">
        <f>SUM(F18,M17)</f>
        <v>0.99999454202891624</v>
      </c>
    </row>
  </sheetData>
  <mergeCells count="22">
    <mergeCell ref="A6:M6"/>
    <mergeCell ref="B1:E1"/>
    <mergeCell ref="F1:M5"/>
    <mergeCell ref="B2:E2"/>
    <mergeCell ref="B3:E4"/>
    <mergeCell ref="B5:C5"/>
    <mergeCell ref="E12:E13"/>
    <mergeCell ref="A14:A15"/>
    <mergeCell ref="B14:D15"/>
    <mergeCell ref="E14:E15"/>
    <mergeCell ref="B7:D7"/>
    <mergeCell ref="A8:A9"/>
    <mergeCell ref="B8:D9"/>
    <mergeCell ref="E8:E9"/>
    <mergeCell ref="A10:A11"/>
    <mergeCell ref="B10:D11"/>
    <mergeCell ref="E10:E11"/>
    <mergeCell ref="B16:D16"/>
    <mergeCell ref="B17:D17"/>
    <mergeCell ref="B18:D18"/>
    <mergeCell ref="A12:A13"/>
    <mergeCell ref="B12:D13"/>
  </mergeCells>
  <pageMargins left="0.51181102362204722" right="0.51181102362204722" top="0.78740157480314965" bottom="0.78740157480314965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CRONOGRAMA 1</vt:lpstr>
      <vt:lpstr>CRONOGRAMA 2</vt:lpstr>
    </vt:vector>
  </TitlesOfParts>
  <Company>pmjm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PMJM</cp:lastModifiedBy>
  <cp:lastPrinted>2019-06-06T14:02:37Z</cp:lastPrinted>
  <dcterms:created xsi:type="dcterms:W3CDTF">2013-04-15T16:08:21Z</dcterms:created>
  <dcterms:modified xsi:type="dcterms:W3CDTF">2019-07-25T11:42:51Z</dcterms:modified>
</cp:coreProperties>
</file>